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D25DAABD67F41B8A79C094D327999AE" descr="6433792cba08fd6829c802174429eab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81885" y="1266825"/>
          <a:ext cx="2478405" cy="1172845"/>
        </a:xfrm>
        <a:prstGeom prst="rect">
          <a:avLst/>
        </a:prstGeom>
        <a:noFill/>
        <a:ln>
          <a:noFill/>
        </a:ln>
      </xdr:spPr>
    </xdr:pic>
  </etc:cellImage>
  <etc:cellImage>
    <xdr:pic>
      <xdr:nvPicPr>
        <xdr:cNvPr id="4" name="ID_6CDB768C2B954BB889F53ADCADD4AD27" descr="16fb2ac57d389085b76d326a1a9cc3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62910" y="2670175"/>
          <a:ext cx="1251585" cy="1695450"/>
        </a:xfrm>
        <a:prstGeom prst="rect">
          <a:avLst/>
        </a:prstGeom>
      </xdr:spPr>
    </xdr:pic>
  </etc:cellImage>
  <etc:cellImage>
    <xdr:pic>
      <xdr:nvPicPr>
        <xdr:cNvPr id="5" name="ID_9A5CE1F4DD5D47F6AD032BD8416DEAB9" descr="a12d8547f5cf0cf217ee32132c3ff56"/>
        <xdr:cNvPicPr>
          <a:picLocks noChangeAspect="1"/>
        </xdr:cNvPicPr>
      </xdr:nvPicPr>
      <xdr:blipFill>
        <a:blip r:embed="rId3"/>
        <a:srcRect b="38907"/>
        <a:stretch>
          <a:fillRect/>
        </a:stretch>
      </xdr:blipFill>
      <xdr:spPr>
        <a:xfrm>
          <a:off x="3029585" y="4603750"/>
          <a:ext cx="1111250" cy="1120775"/>
        </a:xfrm>
        <a:prstGeom prst="rect">
          <a:avLst/>
        </a:prstGeom>
      </xdr:spPr>
    </xdr:pic>
  </etc:cellImage>
  <etc:cellImage>
    <xdr:pic>
      <xdr:nvPicPr>
        <xdr:cNvPr id="27" name="ID_4C56136A573C48C9A9F84FFDAFF632C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220085" y="5845175"/>
          <a:ext cx="944245" cy="10140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326025FBF67B402CBCF1D832ABBFF7D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153410" y="8994775"/>
          <a:ext cx="970280" cy="12141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3F8C5F3ABB5248E0A971B60F9E33CE4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686685" y="7277100"/>
          <a:ext cx="1807845" cy="12801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C788E85759C046B2949F8A5F0E20A73D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67660" y="30216475"/>
          <a:ext cx="1343660" cy="11277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" name="ID_57722ED49D3643F9977EF3D57FCC2F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315335" y="31438850"/>
          <a:ext cx="992505" cy="10591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B9715B8B4B6446368912185F98372DD6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943860" y="32689800"/>
          <a:ext cx="1440815" cy="1193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122292382C9A47929CD94FC15E37665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306445" y="33969325"/>
          <a:ext cx="771525" cy="11156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67A83CAEFFA045E9926CEFE4E168C28E" descr="微信图片_20250227085140"/>
        <xdr:cNvPicPr>
          <a:picLocks noChangeAspect="1"/>
        </xdr:cNvPicPr>
      </xdr:nvPicPr>
      <xdr:blipFill>
        <a:blip r:embed="rId11"/>
        <a:srcRect l="8757" t="13258" r="8674" b="36837"/>
        <a:stretch>
          <a:fillRect/>
        </a:stretch>
      </xdr:blipFill>
      <xdr:spPr>
        <a:xfrm>
          <a:off x="3240405" y="11477625"/>
          <a:ext cx="1103630" cy="1104900"/>
        </a:xfrm>
        <a:prstGeom prst="rect">
          <a:avLst/>
        </a:prstGeom>
      </xdr:spPr>
    </xdr:pic>
  </etc:cellImage>
  <etc:cellImage>
    <xdr:pic>
      <xdr:nvPicPr>
        <xdr:cNvPr id="7" name="ID_63E444660F0541A386C8A9462CD301CE" descr="689da8aaeeec4b57a97b3096afe5e9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209800" y="16440150"/>
          <a:ext cx="977265" cy="1288415"/>
        </a:xfrm>
        <a:prstGeom prst="rect">
          <a:avLst/>
        </a:prstGeom>
      </xdr:spPr>
    </xdr:pic>
  </etc:cellImage>
  <etc:cellImage>
    <xdr:pic>
      <xdr:nvPicPr>
        <xdr:cNvPr id="10" name="ID_ECD7F154832B44DCB2E256E3BE5C4EC5" descr="60ecc13a3814b7d3ed167d8de0aebd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73070" y="10460355"/>
          <a:ext cx="904240" cy="768350"/>
        </a:xfrm>
        <a:prstGeom prst="rect">
          <a:avLst/>
        </a:prstGeom>
      </xdr:spPr>
    </xdr:pic>
  </etc:cellImage>
  <etc:cellImage>
    <xdr:pic>
      <xdr:nvPicPr>
        <xdr:cNvPr id="12" name="ID_9C62E2D7CFAA44BE9C1CADA78DC84B6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947670" y="12018645"/>
          <a:ext cx="997585" cy="10871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3979B4783E5B420BA5DA260EC6F4D81C" descr="微信图片_2025021012184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870200" y="13463270"/>
          <a:ext cx="1190625" cy="1193165"/>
        </a:xfrm>
        <a:prstGeom prst="rect">
          <a:avLst/>
        </a:prstGeom>
      </xdr:spPr>
    </xdr:pic>
  </etc:cellImage>
  <etc:cellImage>
    <xdr:pic>
      <xdr:nvPicPr>
        <xdr:cNvPr id="16" name="ID_7806D5530E4A47E19FD9E04A9B9B018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992120" y="16560800"/>
          <a:ext cx="971550" cy="1083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A6AEC6835BD74AB2AA95B5C7ED738F3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039745" y="18484850"/>
          <a:ext cx="1495425" cy="11550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8225D4B93CAC449BAD4587FAE946D015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837815" y="20948015"/>
          <a:ext cx="1439545" cy="11468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E0E857A2A1644FABAE74C525ADDBEBAC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110230" y="21438870"/>
          <a:ext cx="842010" cy="104584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<sst xmlns="http://schemas.openxmlformats.org/spreadsheetml/2006/main" count="78" uniqueCount="65">
  <si>
    <t>台州市椒江绿清环境发展有限公司扫把、洗衣粉等物资集中采购</t>
  </si>
  <si>
    <t>序号</t>
  </si>
  <si>
    <t>品类</t>
  </si>
  <si>
    <t>参考图</t>
  </si>
  <si>
    <t>规格</t>
  </si>
  <si>
    <t>单位</t>
  </si>
  <si>
    <t>数量</t>
  </si>
  <si>
    <t>单价（元）</t>
  </si>
  <si>
    <t>总计（元）</t>
  </si>
  <si>
    <t>扫把</t>
  </si>
  <si>
    <t>（1）柄长1.2米，切柄直径不超过3厘米；
（2）扫把重量不少于1.4公斤；
（3）扫把须宽度65-70厘米；</t>
  </si>
  <si>
    <t>把</t>
  </si>
  <si>
    <t>洗衣粉</t>
  </si>
  <si>
    <r>
      <rPr>
        <sz val="11"/>
        <color theme="1"/>
        <rFont val="宋体"/>
        <charset val="134"/>
        <scheme val="minor"/>
      </rPr>
      <t>（1）净含量：508g</t>
    </r>
    <r>
      <rPr>
        <sz val="11"/>
        <color theme="1"/>
        <rFont val="Microsoft YaHei"/>
        <charset val="134"/>
      </rPr>
      <t>±</t>
    </r>
    <r>
      <rPr>
        <sz val="11"/>
        <color theme="1"/>
        <rFont val="宋体"/>
        <charset val="134"/>
        <scheme val="minor"/>
      </rPr>
      <t>5g；
（2）去污成分：含有多种表面活性剂和助剂；
（3）溶解性：在 25℃ 水中，5 分钟内完全溶解；
（4）适用污渍类型：对油渍等常见污渍有良好的去除效果，对油渍的去污力比值≥1.1（依据 QB/T 1224 - 2021 标准测试）</t>
    </r>
  </si>
  <si>
    <t>袋</t>
  </si>
  <si>
    <t>手套</t>
  </si>
  <si>
    <r>
      <rPr>
        <sz val="11"/>
        <rFont val="宋体"/>
        <charset val="134"/>
        <scheme val="minor"/>
      </rPr>
      <t>（1）长度不小于 45cm；
（2）掌心、指尖、指关节乳胶厚度 1.2 - 1.5mm，其余部位</t>
    </r>
    <r>
      <rPr>
        <sz val="11"/>
        <rFont val="Arial"/>
        <charset val="134"/>
      </rPr>
      <t>≥</t>
    </r>
    <r>
      <rPr>
        <sz val="11"/>
        <rFont val="宋体"/>
        <charset val="134"/>
        <scheme val="minor"/>
      </rPr>
      <t>0.8mm（允许</t>
    </r>
    <r>
      <rPr>
        <sz val="11"/>
        <rFont val="Microsoft YaHei"/>
        <charset val="134"/>
      </rPr>
      <t>±</t>
    </r>
    <r>
      <rPr>
        <sz val="11"/>
        <rFont val="宋体"/>
        <charset val="134"/>
        <scheme val="minor"/>
      </rPr>
      <t>0.1mm误差）；
（3）绒的材质为聚酯短绒，厚度自然蓬松5</t>
    </r>
    <r>
      <rPr>
        <sz val="11"/>
        <rFont val="Microsoft YaHei"/>
        <charset val="134"/>
      </rPr>
      <t>~</t>
    </r>
    <r>
      <rPr>
        <sz val="11"/>
        <rFont val="宋体"/>
        <charset val="134"/>
        <scheme val="minor"/>
      </rPr>
      <t xml:space="preserve">8mm
</t>
    </r>
  </si>
  <si>
    <t>双</t>
  </si>
  <si>
    <t>纱手套</t>
  </si>
  <si>
    <t xml:space="preserve">（1）每打800g，一副约66g，加厚；
（2）纱线材质为100%棉纤维；
（3）针织结构7-10针/英寸
</t>
  </si>
  <si>
    <t>副</t>
  </si>
  <si>
    <t>半胶手套</t>
  </si>
  <si>
    <r>
      <rPr>
        <sz val="11"/>
        <color theme="1"/>
        <rFont val="宋体"/>
        <charset val="134"/>
        <scheme val="minor"/>
      </rPr>
      <t>（1）长度 23cm</t>
    </r>
    <r>
      <rPr>
        <sz val="11"/>
        <color theme="1"/>
        <rFont val="Microsoft YaHei"/>
        <charset val="134"/>
      </rPr>
      <t>±</t>
    </r>
    <r>
      <rPr>
        <sz val="11"/>
        <color theme="1"/>
        <rFont val="宋体"/>
        <charset val="134"/>
        <scheme val="minor"/>
      </rPr>
      <t>0.5cm；
（2）手掌及指尖区域丁腈橡胶厚度 0.6 - 0.8mm；
（3）防割等级达到 EN 388 标准中的 Level 1；
（5）掌面胶层为点状凸起设计，摩擦系数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 xml:space="preserve">0.8；
（6）手套背部网眼面料透气率 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>35 mm/s（依据 GB/T 5453 - 2017 标准测试）</t>
    </r>
  </si>
  <si>
    <t>短胶手套</t>
  </si>
  <si>
    <t>（1）长度 23cm±0.5cm；
（2）手掌及指尖区域丁腈橡胶厚度 0.8 - 1.0mm，相比半胶手套更厚以提供更好的防护；
（3）防割等级达到 EN 388 标准中的 Level 2，防护性能高于半胶手套；
（5）短胶覆盖区域为手指和手掌关键受力部分，胶层采用条纹防滑设计，胶层厚度 0.5 - 0.7mm，重点增强手指抓握和手掌主要受力点的防滑效果；
（6）手腕处采用弹性收口设计，收口弹力范围在 1.5 - 2.5N，防止异物进入手套内部，同时保证穿戴的舒适性</t>
  </si>
  <si>
    <t>刷子</t>
  </si>
  <si>
    <t>（1）圆头，刷头直径 80 - 90mm；
（2）杆子长度 70 - 80cm；
（3）刷头材质为尼龙丝；
（4）杆子金属手柄材质为不锈钢；</t>
  </si>
  <si>
    <t>个</t>
  </si>
  <si>
    <t>夹子</t>
  </si>
  <si>
    <t>（1）总长度不小于 80cm；
（2）夹头材质为丁腈橡胶，有菱形防滑纹路设计；
（3）手柄材质为铝合金；</t>
  </si>
  <si>
    <t>畚斗</t>
  </si>
  <si>
    <t>（1）斗身厚度 1.5 - 2.0mm；
（2）高度不小于80cm；
（3）口径约 37cm；
（4）畚斗斗身材质为金属</t>
  </si>
  <si>
    <t>毛巾</t>
  </si>
  <si>
    <t>（1）尺寸 30*70 ± 2cm；
（2）精细纤维材质为超细聚酯纤维；
（3）克重 300 - 350g/m²；
（4）吸水性在 5 秒内吸收 20ml</t>
  </si>
  <si>
    <t>条</t>
  </si>
  <si>
    <t>LED灯泡</t>
  </si>
  <si>
    <t>（1）功率 28 - 35W；
（2）电压 220V；
（3）色温 4000 - 4500K 为中性光；
（4）显色指数≥80；
（5）寿命≥25000 小时</t>
  </si>
  <si>
    <t>洗脸盆水龙头</t>
  </si>
  <si>
    <t>（1）材质为塑料；
（2）陶瓷阀芯需满足 GB 18145 - 2014《陶瓷片密封水嘴》标准中对于阀芯的性能要求，如密封性能、流量调节性能等；</t>
  </si>
  <si>
    <t>洗衣机水龙头</t>
  </si>
  <si>
    <t>（1）全铜材质纯度≥59%；
（2）黄铜阀芯成分含铜 59% 以上，锌40%以下；
（3）防爆压力≥2.5MPa；
（4）防锈等级达到 ISO 12944 - 2 标准中的 C3 级</t>
  </si>
  <si>
    <t>洗衣机水龙头三通</t>
  </si>
  <si>
    <t>灭蚊灯</t>
  </si>
  <si>
    <r>
      <rPr>
        <sz val="11"/>
        <color theme="1"/>
        <rFont val="宋体"/>
        <charset val="134"/>
        <scheme val="minor"/>
      </rPr>
      <t>（1）LED 灯珠：采用波长范围 365 - 380nm 的紫光 LED 灯珠；灯珠数量不少于 8 颗，单颗灯珠亮度≥8 流明。
（2）功率：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 xml:space="preserve"> 10W，工作电压 220V，频率 50Hz，功率因数≥0.8。
（3）灭蚊原理：利用 LED 灯珠吸引蚊虫，搭配高压电网灭蚊，高压电网电压为 2500 - 3000V，电网间距 5 - 8mm，确保能有效击杀蚊虫且保障使用安全。
（4）安全防护：灭蚊灯外部设有防护网，防护网采用 ABS 塑料材质，网孔尺寸≤5mm，防止人体接触高压电网；具备过流、过压保护装置，当电流或电压异常时能自动断电。
（5）使用寿命：LED 灯珠寿命≥20000 小时，高压电网在正常使用条件下可稳定工作 2 年以上。
（6）外壳材质：采用 ABS 塑料，具有良好的阻燃性、抗冲击性和耐候性。
（7）含铁链</t>
    </r>
  </si>
  <si>
    <t>水枪</t>
  </si>
  <si>
    <t>（1）塑料材质为 ABS 工程塑料；
（2）增压倍数为 3 倍；
（4）手柄开关寿命≥10000 次；
（5）包胶手柄材质为橡胶，防滑系数 0.6；
（6）即拔即插密封性能在 0.2MPa 压力下滴水不漏</t>
  </si>
  <si>
    <t>4分水管</t>
  </si>
  <si>
    <r>
      <rPr>
        <sz val="11"/>
        <color theme="1"/>
        <rFont val="宋体"/>
        <charset val="134"/>
        <scheme val="minor"/>
      </rPr>
      <t>（1）内径 12</t>
    </r>
    <r>
      <rPr>
        <sz val="11"/>
        <color theme="1"/>
        <rFont val="Microsoft YaHei"/>
        <charset val="134"/>
      </rPr>
      <t>±</t>
    </r>
    <r>
      <rPr>
        <sz val="11"/>
        <color theme="1"/>
        <rFont val="宋体"/>
        <charset val="134"/>
        <scheme val="minor"/>
      </rPr>
      <t>0.5 mm；
（2）壁厚 2 ± 0.2mm；
（3）防冻温度</t>
    </r>
    <r>
      <rPr>
        <sz val="11"/>
        <color theme="1"/>
        <rFont val="Arial"/>
        <charset val="134"/>
      </rPr>
      <t>≥</t>
    </r>
    <r>
      <rPr>
        <sz val="11"/>
        <color theme="1"/>
        <rFont val="宋体"/>
        <charset val="134"/>
        <scheme val="minor"/>
      </rPr>
      <t xml:space="preserve"> - 10℃；
（4）材质为聚氯乙烯（PVC）。</t>
    </r>
  </si>
  <si>
    <t>米</t>
  </si>
  <si>
    <t>一体式合页锁3寸</t>
  </si>
  <si>
    <t>（1）独立钥匙的防盗等级按照 GA/T 73 - 2015《机械防盗锁》标准达到 B 级，具备相应的防撬、防技术开启等性能，钥匙材质为铜。
（2）厚度为 2.0 - 3.0mm，测量位置为合页叶片中部。
（3）合页材质为不锈钢 304，耐腐蚀性能除满足 480 小时盐雾试验无锈蚀外，还需通过 240 小时湿热试验（温度 40℃，相对湿度 93%），表面无明显锈蚀和损坏。
（4）锁芯材质为铜，锁芯类型符合 GA/T 73 - 2015 中 B 级锁芯要求，安全性能指标依据该标准进行检测和评估。</t>
  </si>
  <si>
    <t>套</t>
  </si>
  <si>
    <t>落水管</t>
  </si>
  <si>
    <t>（1）长度 350 - 800 ± 10mm；
（2）ABS 工程塑料拉伸强度≥30MPa；
（3）弯曲半径≥150mm；
（4）与各种下水器连接的密封性能在 0.05MPa 水压下无泄漏</t>
  </si>
  <si>
    <t>根</t>
  </si>
  <si>
    <t>植物除臭液</t>
  </si>
  <si>
    <t>（1）产品性状为液体，稀释比1：50-100；
（2）PH 值 6.5 - 7.5 为中性；
（3）净重 25 ± 0.5KG；
（4）除臭液由天然植物液提取，不可添加任何化学药剂、对人体造成任何伤害，产品无毒性、对皮肤无刺激；
（5）对硫化氢、甲醛、氨、臭气等去除率≥90%；
（6）植物除臭剂能有效去除金黄色葡萄球菌、铜绿假单胞菌、鼠伤寒沙门氏菌等；
（7）起效时间≤10 分钟</t>
  </si>
  <si>
    <t>桶</t>
  </si>
  <si>
    <t>塑料锹</t>
  </si>
  <si>
    <t>（1）塑料材质为高密度聚乙烯（HDPE），加厚耐摔性能指标：抗冲击强度≥20kJ/m²；
（2）木杆直径 3.3 - 3.8cm；
（3）锨头宽度 41.5 - 45.0cm；
（4）总长 120 - 130cm；</t>
  </si>
  <si>
    <t>水龙头阀芯</t>
  </si>
  <si>
    <t>（1）全铜材质纯度≥59%；
（2）厚度约为 2.0mm；
（3）阀芯的流量在 0.3MPa 水压下为 4 - 6L/min，密封性能在 0.5MPa 水压下无滴漏；
（4）使用寿命≥30000 次开关</t>
  </si>
  <si>
    <t>以上小计</t>
  </si>
  <si>
    <t>总计</t>
  </si>
  <si>
    <t>大写：肆拾肆万捌仟伍佰叁拾贰元整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</si>
</sst>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8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2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6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rial"/>
      <charset val="134"/>
    </font>
    <font>
      <sz val="11"/>
      <name val="Arial"/>
      <charset val="134"/>
    </font>
    <font>
      <sz val="11"/>
      <name val="Microsoft YaHei"/>
      <charset val="134"/>
    </font>
    <font>
      <sz val="11"/>
      <color theme="1"/>
      <name val="Microsoft YaHe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8" applyNumberFormat="0" applyAlignment="0" applyProtection="0">
      <alignment vertical="center"/>
    </xf>
    <xf numFmtId="0" fontId="14" fillId="4" borderId="9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4" fillId="0" borderId="1" xfId="6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9" fontId="2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77" fontId="2" fillId="0" borderId="1" xfId="0" applyNumberFormat="1" applyFont="1" applyBorder="1" applyAlignment="1">
      <alignment horizontal="center" vertical="center"/>
    </xf>
    <xf numFmtId="177" fontId="5" fillId="0" borderId="2" xfId="0" applyNumberFormat="1" applyFont="1" applyBorder="1" applyAlignment="1">
      <alignment horizontal="center" vertical="center"/>
    </xf>
    <xf numFmtId="177" fontId="5" fillId="0" borderId="3" xfId="0" applyNumberFormat="1" applyFont="1" applyBorder="1" applyAlignment="1">
      <alignment horizontal="center" vertical="center"/>
    </xf>
    <xf numFmtId="177" fontId="5" fillId="0" borderId="4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2.png"/><Relationship Id="rId8" Type="http://schemas.openxmlformats.org/officeDocument/2006/relationships/image" Target="media/image11.png"/><Relationship Id="rId7" Type="http://schemas.openxmlformats.org/officeDocument/2006/relationships/image" Target="media/image10.png"/><Relationship Id="rId6" Type="http://schemas.openxmlformats.org/officeDocument/2006/relationships/image" Target="media/image9.png"/><Relationship Id="rId5" Type="http://schemas.openxmlformats.org/officeDocument/2006/relationships/image" Target="media/image8.png"/><Relationship Id="rId4" Type="http://schemas.openxmlformats.org/officeDocument/2006/relationships/image" Target="media/image7.png"/><Relationship Id="rId3" Type="http://schemas.openxmlformats.org/officeDocument/2006/relationships/image" Target="media/image6.jpeg"/><Relationship Id="rId2" Type="http://schemas.openxmlformats.org/officeDocument/2006/relationships/image" Target="media/image5.jpeg"/><Relationship Id="rId19" Type="http://schemas.openxmlformats.org/officeDocument/2006/relationships/image" Target="media/image22.png"/><Relationship Id="rId18" Type="http://schemas.openxmlformats.org/officeDocument/2006/relationships/image" Target="media/image21.png"/><Relationship Id="rId17" Type="http://schemas.openxmlformats.org/officeDocument/2006/relationships/image" Target="media/image20.png"/><Relationship Id="rId16" Type="http://schemas.openxmlformats.org/officeDocument/2006/relationships/image" Target="media/image19.png"/><Relationship Id="rId15" Type="http://schemas.openxmlformats.org/officeDocument/2006/relationships/image" Target="media/image18.jpeg"/><Relationship Id="rId14" Type="http://schemas.openxmlformats.org/officeDocument/2006/relationships/image" Target="media/image17.png"/><Relationship Id="rId13" Type="http://schemas.openxmlformats.org/officeDocument/2006/relationships/image" Target="media/image16.jpeg"/><Relationship Id="rId12" Type="http://schemas.openxmlformats.org/officeDocument/2006/relationships/image" Target="media/image15.jpeg"/><Relationship Id="rId11" Type="http://schemas.openxmlformats.org/officeDocument/2006/relationships/image" Target="media/image14.jpeg"/><Relationship Id="rId10" Type="http://schemas.openxmlformats.org/officeDocument/2006/relationships/image" Target="media/image13.png"/><Relationship Id="rId1" Type="http://schemas.openxmlformats.org/officeDocument/2006/relationships/image" Target="media/image4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657225</xdr:colOff>
      <xdr:row>16</xdr:row>
      <xdr:rowOff>850900</xdr:rowOff>
    </xdr:from>
    <xdr:to>
      <xdr:col>2</xdr:col>
      <xdr:colOff>2755265</xdr:colOff>
      <xdr:row>16</xdr:row>
      <xdr:rowOff>2948305</xdr:rowOff>
    </xdr:to>
    <xdr:pic>
      <xdr:nvPicPr>
        <xdr:cNvPr id="17" name="图片 3" descr="IMG_25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37790" y="19295110"/>
          <a:ext cx="2098040" cy="2097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2</xdr:col>
      <xdr:colOff>895350</xdr:colOff>
      <xdr:row>18</xdr:row>
      <xdr:rowOff>60325</xdr:rowOff>
    </xdr:from>
    <xdr:to>
      <xdr:col>2</xdr:col>
      <xdr:colOff>2076450</xdr:colOff>
      <xdr:row>18</xdr:row>
      <xdr:rowOff>1236980</xdr:rowOff>
    </xdr:to>
    <xdr:pic>
      <xdr:nvPicPr>
        <xdr:cNvPr id="19" name="图片 15" descr="05cd7ac3dab5b9d4fe194df6a420fa5"/>
        <xdr:cNvPicPr>
          <a:picLocks noChangeAspect="1"/>
        </xdr:cNvPicPr>
      </xdr:nvPicPr>
      <xdr:blipFill>
        <a:blip r:embed="rId2"/>
        <a:srcRect l="29142" t="23432" r="8270" b="38758"/>
        <a:stretch>
          <a:fillRect/>
        </a:stretch>
      </xdr:blipFill>
      <xdr:spPr>
        <a:xfrm>
          <a:off x="2875915" y="22893655"/>
          <a:ext cx="1181100" cy="686435"/>
        </a:xfrm>
        <a:prstGeom prst="rect">
          <a:avLst/>
        </a:prstGeom>
      </xdr:spPr>
    </xdr:pic>
    <xdr:clientData/>
  </xdr:twoCellAnchor>
  <xdr:twoCellAnchor editAs="oneCell">
    <xdr:from>
      <xdr:col>2</xdr:col>
      <xdr:colOff>695325</xdr:colOff>
      <xdr:row>19</xdr:row>
      <xdr:rowOff>184150</xdr:rowOff>
    </xdr:from>
    <xdr:to>
      <xdr:col>2</xdr:col>
      <xdr:colOff>2296160</xdr:colOff>
      <xdr:row>19</xdr:row>
      <xdr:rowOff>1379220</xdr:rowOff>
    </xdr:to>
    <xdr:pic>
      <xdr:nvPicPr>
        <xdr:cNvPr id="20" name="图片 1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75890" y="23764240"/>
          <a:ext cx="1600835" cy="1195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6"/>
  <sheetViews>
    <sheetView tabSelected="1" view="pageBreakPreview" zoomScaleNormal="100" topLeftCell="A22" workbookViewId="0">
      <selection activeCell="D23" sqref="D23"/>
    </sheetView>
  </sheetViews>
  <sheetFormatPr defaultColWidth="9" defaultRowHeight="14.4" outlineLevelCol="7"/>
  <cols>
    <col min="1" max="1" width="9" style="5"/>
    <col min="2" max="2" width="19.8796296296296" style="5" customWidth="1"/>
    <col min="3" max="3" width="42" style="5" customWidth="1"/>
    <col min="4" max="4" width="44.75" style="5" customWidth="1"/>
    <col min="5" max="5" width="13.6296296296296" style="5" customWidth="1"/>
    <col min="6" max="6" width="9" style="5"/>
    <col min="7" max="7" width="13.6296296296296" style="6" customWidth="1"/>
    <col min="8" max="8" width="12.8796296296296" style="7" customWidth="1"/>
  </cols>
  <sheetData>
    <row r="1" ht="46" customHeight="1" spans="1:8">
      <c r="A1" s="8" t="s">
        <v>0</v>
      </c>
      <c r="B1" s="8"/>
      <c r="C1" s="8"/>
      <c r="D1" s="8"/>
      <c r="E1" s="8"/>
      <c r="F1" s="8"/>
      <c r="G1" s="8"/>
      <c r="H1" s="9"/>
    </row>
    <row r="2" spans="1:8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0" t="s">
        <v>7</v>
      </c>
      <c r="H2" s="11" t="s">
        <v>8</v>
      </c>
    </row>
    <row r="3" ht="94.6" spans="1:8">
      <c r="A3" s="10">
        <v>1</v>
      </c>
      <c r="B3" s="10" t="s">
        <v>9</v>
      </c>
      <c r="C3" s="10" t="str">
        <f>_xlfn.DISPIMG("ID_CD25DAABD67F41B8A79C094D327999AE",1)</f>
        <v>=DISPIMG("ID_CD25DAABD67F41B8A79C094D327999AE",1)</v>
      </c>
      <c r="D3" s="12" t="s">
        <v>10</v>
      </c>
      <c r="E3" s="10" t="s">
        <v>11</v>
      </c>
      <c r="F3" s="10">
        <v>4600</v>
      </c>
      <c r="G3" s="11">
        <v>25.425</v>
      </c>
      <c r="H3" s="11">
        <f t="shared" ref="H3:H28" si="0">F3*G3</f>
        <v>116955</v>
      </c>
    </row>
    <row r="4" ht="135.75" spans="1:8">
      <c r="A4" s="10">
        <v>2</v>
      </c>
      <c r="B4" s="10" t="s">
        <v>12</v>
      </c>
      <c r="C4" s="10" t="str">
        <f>_xlfn.DISPIMG("ID_6CDB768C2B954BB889F53ADCADD4AD27",1)</f>
        <v>=DISPIMG("ID_6CDB768C2B954BB889F53ADCADD4AD27",1)</v>
      </c>
      <c r="D4" s="13" t="s">
        <v>13</v>
      </c>
      <c r="E4" s="10" t="s">
        <v>14</v>
      </c>
      <c r="F4" s="10">
        <v>10000</v>
      </c>
      <c r="G4" s="11">
        <v>5.65</v>
      </c>
      <c r="H4" s="11">
        <f t="shared" si="0"/>
        <v>56500</v>
      </c>
    </row>
    <row r="5" ht="90.5" spans="1:8">
      <c r="A5" s="10">
        <v>3</v>
      </c>
      <c r="B5" s="10" t="s">
        <v>15</v>
      </c>
      <c r="C5" s="10" t="str">
        <f>_xlfn.DISPIMG("ID_9A5CE1F4DD5D47F6AD032BD8416DEAB9",1)</f>
        <v>=DISPIMG("ID_9A5CE1F4DD5D47F6AD032BD8416DEAB9",1)</v>
      </c>
      <c r="D5" s="12" t="s">
        <v>16</v>
      </c>
      <c r="E5" s="10" t="s">
        <v>17</v>
      </c>
      <c r="F5" s="10">
        <v>1400</v>
      </c>
      <c r="G5" s="11">
        <v>7.91</v>
      </c>
      <c r="H5" s="11">
        <f t="shared" si="0"/>
        <v>11074</v>
      </c>
    </row>
    <row r="6" ht="82.1" spans="1:8">
      <c r="A6" s="10">
        <v>4</v>
      </c>
      <c r="B6" s="10" t="s">
        <v>18</v>
      </c>
      <c r="C6" s="10" t="str">
        <f>_xlfn.DISPIMG("ID_4C56136A573C48C9A9F84FFDAFF632C6",1)</f>
        <v>=DISPIMG("ID_4C56136A573C48C9A9F84FFDAFF632C6",1)</v>
      </c>
      <c r="D6" s="12" t="s">
        <v>19</v>
      </c>
      <c r="E6" s="10" t="s">
        <v>20</v>
      </c>
      <c r="F6" s="10">
        <v>2500</v>
      </c>
      <c r="G6" s="11">
        <v>0.791</v>
      </c>
      <c r="H6" s="11">
        <f t="shared" si="0"/>
        <v>1977.5</v>
      </c>
    </row>
    <row r="7" ht="103.05" spans="1:8">
      <c r="A7" s="10">
        <v>5</v>
      </c>
      <c r="B7" s="10" t="s">
        <v>21</v>
      </c>
      <c r="C7" s="10" t="str">
        <f>_xlfn.DISPIMG("ID_3F8C5F3ABB5248E0A971B60F9E33CE4C",1)</f>
        <v>=DISPIMG("ID_3F8C5F3ABB5248E0A971B60F9E33CE4C",1)</v>
      </c>
      <c r="D7" s="13" t="s">
        <v>22</v>
      </c>
      <c r="E7" s="10" t="s">
        <v>17</v>
      </c>
      <c r="F7" s="10">
        <v>1000</v>
      </c>
      <c r="G7" s="11">
        <v>1.695</v>
      </c>
      <c r="H7" s="11">
        <f t="shared" si="0"/>
        <v>1695</v>
      </c>
    </row>
    <row r="8" ht="172.8" spans="1:8">
      <c r="A8" s="10">
        <v>6</v>
      </c>
      <c r="B8" s="10" t="s">
        <v>23</v>
      </c>
      <c r="C8" s="10" t="str">
        <f>_xlfn.DISPIMG("ID_326025FBF67B402CBCF1D832ABBFF7DA",1)</f>
        <v>=DISPIMG("ID_326025FBF67B402CBCF1D832ABBFF7DA",1)</v>
      </c>
      <c r="D8" s="14" t="s">
        <v>24</v>
      </c>
      <c r="E8" s="10" t="s">
        <v>17</v>
      </c>
      <c r="F8" s="10">
        <v>2500</v>
      </c>
      <c r="G8" s="11">
        <v>7.91</v>
      </c>
      <c r="H8" s="11">
        <f t="shared" si="0"/>
        <v>19775</v>
      </c>
    </row>
    <row r="9" ht="89.25" spans="1:8">
      <c r="A9" s="10">
        <v>7</v>
      </c>
      <c r="B9" s="10" t="s">
        <v>25</v>
      </c>
      <c r="C9" s="15" t="str">
        <f>_xlfn.DISPIMG("ID_67A83CAEFFA045E9926CEFE4E168C28E",1)</f>
        <v>=DISPIMG("ID_67A83CAEFFA045E9926CEFE4E168C28E",1)</v>
      </c>
      <c r="D9" s="14" t="s">
        <v>26</v>
      </c>
      <c r="E9" s="10" t="s">
        <v>27</v>
      </c>
      <c r="F9" s="10">
        <v>2000</v>
      </c>
      <c r="G9" s="11">
        <v>10.17</v>
      </c>
      <c r="H9" s="11">
        <f t="shared" si="0"/>
        <v>20340</v>
      </c>
    </row>
    <row r="10" ht="62.75" spans="1:8">
      <c r="A10" s="10">
        <v>8</v>
      </c>
      <c r="B10" s="10" t="s">
        <v>28</v>
      </c>
      <c r="C10" s="10" t="str">
        <f>_xlfn.DISPIMG("ID_ECD7F154832B44DCB2E256E3BE5C4EC5",1)</f>
        <v>=DISPIMG("ID_ECD7F154832B44DCB2E256E3BE5C4EC5",1)</v>
      </c>
      <c r="D10" s="14" t="s">
        <v>29</v>
      </c>
      <c r="E10" s="10" t="s">
        <v>27</v>
      </c>
      <c r="F10" s="10">
        <v>700</v>
      </c>
      <c r="G10" s="11">
        <v>14.9951</v>
      </c>
      <c r="H10" s="11">
        <f t="shared" si="0"/>
        <v>10496.57</v>
      </c>
    </row>
    <row r="11" ht="87.85" spans="1:8">
      <c r="A11" s="10">
        <v>9</v>
      </c>
      <c r="B11" s="10" t="s">
        <v>30</v>
      </c>
      <c r="C11" s="16" t="str">
        <f>_xlfn.DISPIMG("ID_9C62E2D7CFAA44BE9C1CADA78DC84B69",1)</f>
        <v>=DISPIMG("ID_9C62E2D7CFAA44BE9C1CADA78DC84B69",1)</v>
      </c>
      <c r="D11" s="14" t="s">
        <v>31</v>
      </c>
      <c r="E11" s="10" t="s">
        <v>27</v>
      </c>
      <c r="F11" s="10">
        <v>1400</v>
      </c>
      <c r="G11" s="11">
        <v>16.95</v>
      </c>
      <c r="H11" s="11">
        <f t="shared" si="0"/>
        <v>23730</v>
      </c>
    </row>
    <row r="12" s="1" customFormat="1" ht="96.2" spans="1:8">
      <c r="A12" s="10">
        <v>10</v>
      </c>
      <c r="B12" s="16" t="s">
        <v>32</v>
      </c>
      <c r="C12" s="16" t="str">
        <f>_xlfn.DISPIMG("ID_3979B4783E5B420BA5DA260EC6F4D81C",1)</f>
        <v>=DISPIMG("ID_3979B4783E5B420BA5DA260EC6F4D81C",1)</v>
      </c>
      <c r="D12" s="14" t="s">
        <v>33</v>
      </c>
      <c r="E12" s="10" t="s">
        <v>34</v>
      </c>
      <c r="F12" s="16">
        <v>1500</v>
      </c>
      <c r="G12" s="11">
        <v>3.955</v>
      </c>
      <c r="H12" s="11">
        <f t="shared" si="0"/>
        <v>5932.5</v>
      </c>
    </row>
    <row r="13" s="2" customFormat="1" ht="103.7" spans="1:8">
      <c r="A13" s="10">
        <v>11</v>
      </c>
      <c r="B13" s="17" t="s">
        <v>35</v>
      </c>
      <c r="C13" s="16" t="str">
        <f>_xlfn.DISPIMG("ID_63E444660F0541A386C8A9462CD301CE",1)</f>
        <v>=DISPIMG("ID_63E444660F0541A386C8A9462CD301CE",1)</v>
      </c>
      <c r="D13" s="14" t="s">
        <v>36</v>
      </c>
      <c r="E13" s="10" t="s">
        <v>27</v>
      </c>
      <c r="F13" s="16">
        <v>180</v>
      </c>
      <c r="G13" s="11">
        <v>20.7468</v>
      </c>
      <c r="H13" s="11">
        <f t="shared" si="0"/>
        <v>3734.424</v>
      </c>
    </row>
    <row r="14" s="3" customFormat="1" ht="87.6" spans="1:8">
      <c r="A14" s="10">
        <v>12</v>
      </c>
      <c r="B14" s="10" t="s">
        <v>37</v>
      </c>
      <c r="C14" s="10" t="str">
        <f>_xlfn.DISPIMG("ID_7806D5530E4A47E19FD9E04A9B9B0182",1)</f>
        <v>=DISPIMG("ID_7806D5530E4A47E19FD9E04A9B9B0182",1)</v>
      </c>
      <c r="D14" s="14" t="s">
        <v>38</v>
      </c>
      <c r="E14" s="10" t="s">
        <v>27</v>
      </c>
      <c r="F14" s="10">
        <v>350</v>
      </c>
      <c r="G14" s="11">
        <v>5.5822</v>
      </c>
      <c r="H14" s="11">
        <f t="shared" si="0"/>
        <v>1953.77</v>
      </c>
    </row>
    <row r="15" ht="93.2" spans="1:8">
      <c r="A15" s="10">
        <v>13</v>
      </c>
      <c r="B15" s="10" t="s">
        <v>39</v>
      </c>
      <c r="C15" s="10" t="str">
        <f>_xlfn.DISPIMG("ID_A6AEC6835BD74AB2AA95B5C7ED738F39",1)</f>
        <v>=DISPIMG("ID_A6AEC6835BD74AB2AA95B5C7ED738F39",1)</v>
      </c>
      <c r="D15" s="14" t="s">
        <v>40</v>
      </c>
      <c r="E15" s="10" t="s">
        <v>27</v>
      </c>
      <c r="F15" s="10">
        <v>350</v>
      </c>
      <c r="G15" s="11">
        <v>26.0013</v>
      </c>
      <c r="H15" s="11">
        <f t="shared" si="0"/>
        <v>9100.455</v>
      </c>
    </row>
    <row r="16" s="4" customFormat="1" ht="92.55" spans="1:8">
      <c r="A16" s="10">
        <v>14</v>
      </c>
      <c r="B16" s="16" t="s">
        <v>41</v>
      </c>
      <c r="C16" s="16" t="str">
        <f>_xlfn.DISPIMG("ID_8225D4B93CAC449BAD4587FAE946D015",1)</f>
        <v>=DISPIMG("ID_8225D4B93CAC449BAD4587FAE946D015",1)</v>
      </c>
      <c r="D16" s="14" t="s">
        <v>40</v>
      </c>
      <c r="E16" s="10" t="s">
        <v>27</v>
      </c>
      <c r="F16" s="16">
        <v>350</v>
      </c>
      <c r="G16" s="11">
        <v>28.2952</v>
      </c>
      <c r="H16" s="11">
        <f t="shared" si="0"/>
        <v>9903.32</v>
      </c>
    </row>
    <row r="17" s="4" customFormat="1" ht="259.2" spans="1:8">
      <c r="A17" s="10">
        <v>15</v>
      </c>
      <c r="B17" s="16" t="s">
        <v>42</v>
      </c>
      <c r="C17" s="16"/>
      <c r="D17" s="18" t="s">
        <v>43</v>
      </c>
      <c r="E17" s="10" t="s">
        <v>27</v>
      </c>
      <c r="F17" s="16">
        <v>600</v>
      </c>
      <c r="G17" s="11">
        <v>66.9977</v>
      </c>
      <c r="H17" s="11">
        <f t="shared" si="0"/>
        <v>40198.62</v>
      </c>
    </row>
    <row r="18" ht="86.4" spans="1:8">
      <c r="A18" s="10">
        <v>16</v>
      </c>
      <c r="B18" s="10" t="s">
        <v>44</v>
      </c>
      <c r="C18" s="10" t="str">
        <f>_xlfn.DISPIMG("ID_E0E857A2A1644FABAE74C525ADDBEBAC",1)</f>
        <v>=DISPIMG("ID_E0E857A2A1644FABAE74C525ADDBEBAC",1)</v>
      </c>
      <c r="D18" s="14" t="s">
        <v>45</v>
      </c>
      <c r="E18" s="10" t="s">
        <v>27</v>
      </c>
      <c r="F18" s="10">
        <v>700</v>
      </c>
      <c r="G18" s="11">
        <v>11.3</v>
      </c>
      <c r="H18" s="11">
        <f t="shared" si="0"/>
        <v>7910</v>
      </c>
    </row>
    <row r="19" ht="58.8" spans="1:8">
      <c r="A19" s="10">
        <v>17</v>
      </c>
      <c r="B19" s="10" t="s">
        <v>46</v>
      </c>
      <c r="C19" s="10"/>
      <c r="D19" s="13" t="s">
        <v>47</v>
      </c>
      <c r="E19" s="10" t="s">
        <v>48</v>
      </c>
      <c r="F19" s="10">
        <v>3600</v>
      </c>
      <c r="G19" s="11">
        <v>4.52</v>
      </c>
      <c r="H19" s="11">
        <f t="shared" si="0"/>
        <v>16272</v>
      </c>
    </row>
    <row r="20" ht="172.8" spans="1:8">
      <c r="A20" s="10">
        <v>18</v>
      </c>
      <c r="B20" s="10" t="s">
        <v>49</v>
      </c>
      <c r="C20" s="10"/>
      <c r="D20" s="19" t="s">
        <v>50</v>
      </c>
      <c r="E20" s="10" t="s">
        <v>51</v>
      </c>
      <c r="F20" s="10">
        <v>600</v>
      </c>
      <c r="G20" s="11">
        <v>11.3</v>
      </c>
      <c r="H20" s="11">
        <f t="shared" si="0"/>
        <v>6780</v>
      </c>
    </row>
    <row r="21" ht="91.05" spans="1:8">
      <c r="A21" s="10">
        <v>19</v>
      </c>
      <c r="B21" s="10" t="s">
        <v>52</v>
      </c>
      <c r="C21" s="10" t="str">
        <f>_xlfn.DISPIMG("ID_C788E85759C046B2949F8A5F0E20A73D",1)</f>
        <v>=DISPIMG("ID_C788E85759C046B2949F8A5F0E20A73D",1)</v>
      </c>
      <c r="D21" s="14" t="s">
        <v>53</v>
      </c>
      <c r="E21" s="10" t="s">
        <v>54</v>
      </c>
      <c r="F21" s="10">
        <v>2000</v>
      </c>
      <c r="G21" s="11">
        <v>1.695</v>
      </c>
      <c r="H21" s="11">
        <f t="shared" si="0"/>
        <v>3390</v>
      </c>
    </row>
    <row r="22" s="3" customFormat="1" ht="158.4" spans="1:8">
      <c r="A22" s="10">
        <v>20</v>
      </c>
      <c r="B22" s="10" t="s">
        <v>55</v>
      </c>
      <c r="C22" s="10" t="str">
        <f>_xlfn.DISPIMG("ID_57722ED49D3643F9977EF3D57FCC2F10",1)</f>
        <v>=DISPIMG("ID_57722ED49D3643F9977EF3D57FCC2F10",1)</v>
      </c>
      <c r="D22" s="14" t="s">
        <v>56</v>
      </c>
      <c r="E22" s="10" t="s">
        <v>57</v>
      </c>
      <c r="F22" s="10">
        <v>200</v>
      </c>
      <c r="G22" s="11">
        <v>339</v>
      </c>
      <c r="H22" s="11">
        <f t="shared" si="0"/>
        <v>67800</v>
      </c>
    </row>
    <row r="23" s="3" customFormat="1" ht="96.25" spans="1:8">
      <c r="A23" s="10">
        <v>21</v>
      </c>
      <c r="B23" s="10" t="s">
        <v>58</v>
      </c>
      <c r="C23" s="10" t="str">
        <f>_xlfn.DISPIMG("ID_B9715B8B4B6446368912185F98372DD6",1)</f>
        <v>=DISPIMG("ID_B9715B8B4B6446368912185F98372DD6",1)</v>
      </c>
      <c r="D23" s="14" t="s">
        <v>59</v>
      </c>
      <c r="E23" s="10" t="s">
        <v>27</v>
      </c>
      <c r="F23" s="10">
        <v>600</v>
      </c>
      <c r="G23" s="11">
        <v>14.69</v>
      </c>
      <c r="H23" s="11">
        <f t="shared" si="0"/>
        <v>8814</v>
      </c>
    </row>
    <row r="24" customFormat="1" ht="90.1" spans="1:8">
      <c r="A24" s="10">
        <v>22</v>
      </c>
      <c r="B24" s="10" t="s">
        <v>60</v>
      </c>
      <c r="C24" s="10" t="str">
        <f>_xlfn.DISPIMG("ID_122292382C9A47929CD94FC15E376650",1)</f>
        <v>=DISPIMG("ID_122292382C9A47929CD94FC15E376650",1)</v>
      </c>
      <c r="D24" s="14" t="s">
        <v>61</v>
      </c>
      <c r="E24" s="20" t="s">
        <v>27</v>
      </c>
      <c r="F24" s="21">
        <v>700</v>
      </c>
      <c r="G24" s="11">
        <v>6.0003</v>
      </c>
      <c r="H24" s="11">
        <f t="shared" si="0"/>
        <v>4200.21</v>
      </c>
    </row>
    <row r="25" spans="1:8">
      <c r="A25" s="10">
        <v>23</v>
      </c>
      <c r="B25" s="10" t="s">
        <v>62</v>
      </c>
      <c r="C25" s="22"/>
      <c r="D25" s="22"/>
      <c r="E25" s="23"/>
      <c r="F25" s="23"/>
      <c r="G25" s="24"/>
      <c r="H25" s="25">
        <f>SUM(H3:H24)</f>
        <v>448532.369</v>
      </c>
    </row>
    <row r="26" ht="49" customHeight="1" spans="1:8">
      <c r="A26" s="10" t="s">
        <v>63</v>
      </c>
      <c r="B26" s="26" t="s">
        <v>64</v>
      </c>
      <c r="C26" s="27"/>
      <c r="D26" s="27"/>
      <c r="E26" s="27"/>
      <c r="F26" s="27"/>
      <c r="G26" s="27"/>
      <c r="H26" s="28"/>
    </row>
  </sheetData>
  <mergeCells count="3">
    <mergeCell ref="A1:H1"/>
    <mergeCell ref="D25:G25"/>
    <mergeCell ref="B26:H26"/>
  </mergeCells>
  <pageMargins left="0.7" right="0.7" top="0.75" bottom="0.75" header="0.3" footer="0.3"/>
  <pageSetup paperSize="9" scale="54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7" sqref="A7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7" sqref="A7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meanja</cp:lastModifiedBy>
  <dcterms:created xsi:type="dcterms:W3CDTF">2023-05-12T11:15:00Z</dcterms:created>
  <dcterms:modified xsi:type="dcterms:W3CDTF">2025-03-10T07:12:42Z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D48DFD6320B24CBD960CBE3A70933DE3_13</vt:lpwstr>
  </property>
</Properties>
</file>